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ronel\"/>
    </mc:Choice>
  </mc:AlternateContent>
  <xr:revisionPtr revIDLastSave="0" documentId="13_ncr:1_{F3A3265D-AB45-405C-9D4E-482C54D55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o" sheetId="1" r:id="rId1"/>
  </sheets>
  <definedNames>
    <definedName name="_xlnm.Print_Area" localSheetId="0">costo!$A$1:$F$37</definedName>
  </definedNames>
  <calcPr calcId="191029"/>
</workbook>
</file>

<file path=xl/calcChain.xml><?xml version="1.0" encoding="utf-8"?>
<calcChain xmlns="http://schemas.openxmlformats.org/spreadsheetml/2006/main">
  <c r="F21" i="1" l="1"/>
  <c r="F23" i="1" s="1"/>
  <c r="F22" i="1"/>
  <c r="C17" i="1" l="1"/>
  <c r="C16" i="1"/>
  <c r="F18" i="1" l="1"/>
  <c r="E17" i="1"/>
  <c r="F17" i="1" s="1"/>
  <c r="E16" i="1"/>
  <c r="F16" i="1" s="1"/>
  <c r="F19" i="1" l="1"/>
  <c r="E25" i="1"/>
  <c r="F13" i="1"/>
  <c r="F12" i="1" l="1"/>
  <c r="F6" i="1"/>
  <c r="F7" i="1"/>
  <c r="F9" i="1"/>
  <c r="F14" i="1" l="1"/>
  <c r="F26" i="1"/>
  <c r="F27" i="1"/>
  <c r="F25" i="1" l="1"/>
  <c r="F28" i="1" s="1"/>
  <c r="F8" i="1"/>
  <c r="F10" i="1" s="1"/>
  <c r="F29" i="1" s="1"/>
  <c r="F30" i="1" l="1"/>
  <c r="F32" i="1" s="1"/>
  <c r="F33" i="1" l="1"/>
  <c r="F34" i="1" s="1"/>
</calcChain>
</file>

<file path=xl/sharedStrings.xml><?xml version="1.0" encoding="utf-8"?>
<sst xmlns="http://schemas.openxmlformats.org/spreadsheetml/2006/main" count="77" uniqueCount="60">
  <si>
    <t>Ítem</t>
  </si>
  <si>
    <t>Partida</t>
  </si>
  <si>
    <t>Cantidad</t>
  </si>
  <si>
    <t>P Unitario Neto</t>
  </si>
  <si>
    <t>P Total Neto</t>
  </si>
  <si>
    <t>TOTAL</t>
  </si>
  <si>
    <t>IMPLEMENTACIÓN</t>
  </si>
  <si>
    <t>2.1</t>
  </si>
  <si>
    <t>Interconexión</t>
  </si>
  <si>
    <t>JUEGOS DE AGUA:</t>
  </si>
  <si>
    <t>INSTALACIÓN</t>
  </si>
  <si>
    <t>4.1</t>
  </si>
  <si>
    <t>Instalación Juego</t>
  </si>
  <si>
    <t>4.2</t>
  </si>
  <si>
    <t>INSTALACIÓN ELÉCTRICA:</t>
  </si>
  <si>
    <t>Tablero Eléctrico</t>
  </si>
  <si>
    <t xml:space="preserve"> Costo Neto</t>
  </si>
  <si>
    <t>Precio Neto</t>
  </si>
  <si>
    <t>Precio</t>
  </si>
  <si>
    <t xml:space="preserve"> IVA</t>
  </si>
  <si>
    <t>utilidad</t>
  </si>
  <si>
    <t>Instalación Cámara Decantadora</t>
  </si>
  <si>
    <t>Canalizacion</t>
  </si>
  <si>
    <t>Prearmado Hidraulico</t>
  </si>
  <si>
    <t>Unidad</t>
  </si>
  <si>
    <t>GL</t>
  </si>
  <si>
    <t>N°</t>
  </si>
  <si>
    <t>Instalación Hidraulica</t>
  </si>
  <si>
    <t>3.1</t>
  </si>
  <si>
    <t>3.2</t>
  </si>
  <si>
    <t>3.3</t>
  </si>
  <si>
    <t>5.3</t>
  </si>
  <si>
    <t>El ítem instalación corresponde solo a la conexión final.</t>
  </si>
  <si>
    <t>El juego proveído tiene las boquillas y las tapas de seguridad ya instaladas.</t>
  </si>
  <si>
    <t>descuento</t>
  </si>
  <si>
    <t>Tunel de Agua</t>
  </si>
  <si>
    <t>Poste de Agua</t>
  </si>
  <si>
    <t>Empalme hidraulico</t>
  </si>
  <si>
    <t>Válvulas Solenoides</t>
  </si>
  <si>
    <t>SALA DE MAQUINAS</t>
  </si>
  <si>
    <t>Llaves de Control</t>
  </si>
  <si>
    <t>Nota:</t>
  </si>
  <si>
    <t xml:space="preserve">Requerimiento base 3 camaras, las cuales estan descritas en proyecto hidraulico </t>
  </si>
  <si>
    <t>Juego de Agua Gabriela Mistral</t>
  </si>
  <si>
    <t>Empalme Eléctrico</t>
  </si>
  <si>
    <t>Automatizacion 5 Zonas</t>
  </si>
  <si>
    <t>1.1</t>
  </si>
  <si>
    <t>1.2</t>
  </si>
  <si>
    <t>1.3</t>
  </si>
  <si>
    <t>1.4</t>
  </si>
  <si>
    <t>2.2</t>
  </si>
  <si>
    <t>5.1</t>
  </si>
  <si>
    <t>5.2</t>
  </si>
  <si>
    <t>y estan a cargo de Constructora Astimend ltda</t>
  </si>
  <si>
    <t>Solo Provision e instalacion, no se considera obras civiles.</t>
  </si>
  <si>
    <t>Anticipo por Estados de Avance (Por Definir)</t>
  </si>
  <si>
    <t>Tiempo de Entrega</t>
  </si>
  <si>
    <t>Adicionales:  Proyecto Hidraulico , Obras Civiles</t>
  </si>
  <si>
    <t>Aporte de resposabilidad del Cliente, Matriz de Agua y Tablero Electrico</t>
  </si>
  <si>
    <t>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</si>
</sst>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;[Red]\-&quot;$&quot;\ #,##0"/>
    <numFmt numFmtId="165" formatCode="_-&quot;$&quot;\ * #,##0.00_-;\-&quot;$&quot;\ * #,##0.00_-;_-&quot;$&quot;\ * &quot;-&quot;??_-;_-@_-"/>
    <numFmt numFmtId="166" formatCode="_(&quot;$&quot;* #,##0_);_(&quot;$&quot;* \(#,##0\);_(&quot;$&quot;* &quot;-&quot;??_);_(@_)"/>
    <numFmt numFmtId="167" formatCode="[$$-340A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166" fontId="3" fillId="3" borderId="6" xfId="1" applyNumberFormat="1" applyFont="1" applyFill="1" applyBorder="1" applyAlignment="1">
      <alignment horizontal="right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  <xf numFmtId="166" fontId="2" fillId="4" borderId="6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166" fontId="3" fillId="2" borderId="6" xfId="1" applyNumberFormat="1" applyFont="1" applyFill="1" applyBorder="1" applyAlignment="1"/>
    <xf numFmtId="1" fontId="3" fillId="3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right"/>
    </xf>
    <xf numFmtId="1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166" fontId="1" fillId="3" borderId="6" xfId="1" applyNumberFormat="1" applyFont="1" applyFill="1" applyBorder="1" applyAlignment="1"/>
    <xf numFmtId="164" fontId="3" fillId="4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66" fontId="3" fillId="2" borderId="6" xfId="1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/>
    <xf numFmtId="164" fontId="2" fillId="3" borderId="5" xfId="0" applyNumberFormat="1" applyFont="1" applyFill="1" applyBorder="1" applyAlignment="1">
      <alignment horizontal="right"/>
    </xf>
    <xf numFmtId="166" fontId="2" fillId="3" borderId="6" xfId="1" applyNumberFormat="1" applyFont="1" applyFill="1" applyBorder="1" applyAlignment="1">
      <alignment horizontal="right"/>
    </xf>
    <xf numFmtId="0" fontId="3" fillId="3" borderId="4" xfId="0" applyFont="1" applyFill="1" applyBorder="1"/>
    <xf numFmtId="9" fontId="2" fillId="3" borderId="5" xfId="2" applyFont="1" applyFill="1" applyBorder="1" applyAlignment="1">
      <alignment horizontal="right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0" xfId="0" applyFont="1" applyFill="1"/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6" fontId="2" fillId="5" borderId="3" xfId="1" applyNumberFormat="1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6" fontId="2" fillId="5" borderId="10" xfId="1" applyNumberFormat="1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0" fillId="0" borderId="13" xfId="0" applyBorder="1"/>
    <xf numFmtId="0" fontId="0" fillId="0" borderId="16" xfId="0" applyBorder="1"/>
    <xf numFmtId="0" fontId="8" fillId="0" borderId="11" xfId="0" applyFont="1" applyBorder="1"/>
    <xf numFmtId="0" fontId="8" fillId="0" borderId="12" xfId="0" applyFont="1" applyBorder="1"/>
    <xf numFmtId="0" fontId="8" fillId="0" borderId="0" xfId="0" applyFont="1"/>
    <xf numFmtId="0" fontId="8" fillId="0" borderId="14" xfId="0" applyFont="1" applyBorder="1"/>
    <xf numFmtId="0" fontId="8" fillId="0" borderId="15" xfId="0" applyFont="1" applyBorder="1"/>
    <xf numFmtId="0" fontId="3" fillId="3" borderId="17" xfId="0" applyFont="1" applyFill="1" applyBorder="1"/>
    <xf numFmtId="0" fontId="3" fillId="3" borderId="18" xfId="0" applyFont="1" applyFill="1" applyBorder="1"/>
    <xf numFmtId="1" fontId="3" fillId="3" borderId="5" xfId="0" applyNumberFormat="1" applyFont="1" applyFill="1" applyBorder="1" applyAlignment="1">
      <alignment horizontal="center" wrapText="1"/>
    </xf>
    <xf numFmtId="164" fontId="3" fillId="3" borderId="5" xfId="0" applyNumberFormat="1" applyFont="1" applyFill="1" applyBorder="1"/>
    <xf numFmtId="167" fontId="0" fillId="0" borderId="0" xfId="0" applyNumberFormat="1"/>
    <xf numFmtId="166" fontId="0" fillId="0" borderId="0" xfId="0" applyNumberForma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2" max="2" width="42.7109375" bestFit="1" customWidth="1"/>
    <col min="3" max="3" width="11.42578125" bestFit="1" customWidth="1"/>
    <col min="4" max="4" width="7.42578125" bestFit="1" customWidth="1"/>
    <col min="5" max="5" width="13.28515625" bestFit="1" customWidth="1"/>
    <col min="6" max="6" width="13.5703125" bestFit="1" customWidth="1"/>
    <col min="7" max="7" width="14.7109375" style="52" bestFit="1" customWidth="1"/>
    <col min="8" max="8" width="12.5703125" bestFit="1" customWidth="1"/>
  </cols>
  <sheetData>
    <row r="1" spans="1:8" ht="30.75" thickBot="1" x14ac:dyDescent="0.3">
      <c r="A1" s="34" t="s">
        <v>0</v>
      </c>
      <c r="B1" s="34" t="s">
        <v>1</v>
      </c>
      <c r="C1" s="35" t="s">
        <v>2</v>
      </c>
      <c r="D1" s="35" t="s">
        <v>24</v>
      </c>
      <c r="E1" s="34" t="s">
        <v>3</v>
      </c>
      <c r="F1" s="36" t="s">
        <v>4</v>
      </c>
    </row>
    <row r="2" spans="1:8" x14ac:dyDescent="0.25">
      <c r="A2" s="37"/>
      <c r="B2" s="38"/>
      <c r="C2" s="38"/>
      <c r="D2" s="38"/>
      <c r="E2" s="38"/>
      <c r="F2" s="39"/>
    </row>
    <row r="3" spans="1:8" ht="46.5" x14ac:dyDescent="0.35">
      <c r="A3" s="37"/>
      <c r="B3" s="40" t="s">
        <v>43</v>
      </c>
      <c r="C3" s="38"/>
      <c r="D3" s="38"/>
      <c r="E3" s="38"/>
      <c r="F3" s="39"/>
    </row>
    <row r="4" spans="1:8" x14ac:dyDescent="0.25">
      <c r="A4" s="37"/>
      <c r="B4" s="38"/>
      <c r="C4" s="38"/>
      <c r="D4" s="38"/>
      <c r="E4" s="38"/>
      <c r="F4" s="39"/>
    </row>
    <row r="5" spans="1:8" x14ac:dyDescent="0.25">
      <c r="A5" s="8">
        <v>1</v>
      </c>
      <c r="B5" s="9" t="s">
        <v>6</v>
      </c>
      <c r="C5" s="10"/>
      <c r="D5" s="10"/>
      <c r="E5" s="11"/>
      <c r="F5" s="12"/>
    </row>
    <row r="6" spans="1:8" x14ac:dyDescent="0.25">
      <c r="A6" s="1" t="s">
        <v>46</v>
      </c>
      <c r="B6" s="2" t="s">
        <v>37</v>
      </c>
      <c r="C6" s="13">
        <v>1</v>
      </c>
      <c r="D6" s="13" t="s">
        <v>25</v>
      </c>
      <c r="E6" s="14">
        <v>42000</v>
      </c>
      <c r="F6" s="17">
        <f>E6*C6</f>
        <v>42000</v>
      </c>
    </row>
    <row r="7" spans="1:8" x14ac:dyDescent="0.25">
      <c r="A7" s="1" t="s">
        <v>47</v>
      </c>
      <c r="B7" s="2" t="s">
        <v>38</v>
      </c>
      <c r="C7" s="15">
        <v>5</v>
      </c>
      <c r="D7" s="15" t="s">
        <v>26</v>
      </c>
      <c r="E7" s="16">
        <v>250000</v>
      </c>
      <c r="F7" s="17">
        <f>E7*C7</f>
        <v>1250000</v>
      </c>
    </row>
    <row r="8" spans="1:8" x14ac:dyDescent="0.25">
      <c r="A8" s="1" t="s">
        <v>48</v>
      </c>
      <c r="B8" s="2" t="s">
        <v>8</v>
      </c>
      <c r="C8" s="15">
        <v>9</v>
      </c>
      <c r="D8" s="15" t="s">
        <v>26</v>
      </c>
      <c r="E8" s="16">
        <v>15000</v>
      </c>
      <c r="F8" s="17">
        <f>E8*C8</f>
        <v>135000</v>
      </c>
    </row>
    <row r="9" spans="1:8" x14ac:dyDescent="0.25">
      <c r="A9" s="1" t="s">
        <v>49</v>
      </c>
      <c r="B9" s="2" t="s">
        <v>23</v>
      </c>
      <c r="C9" s="15">
        <v>9</v>
      </c>
      <c r="D9" s="15" t="s">
        <v>26</v>
      </c>
      <c r="E9" s="16">
        <v>30000</v>
      </c>
      <c r="F9" s="17">
        <f>E9*C9</f>
        <v>270000</v>
      </c>
    </row>
    <row r="10" spans="1:8" x14ac:dyDescent="0.25">
      <c r="A10" s="6"/>
      <c r="B10" s="5" t="s">
        <v>5</v>
      </c>
      <c r="C10" s="6"/>
      <c r="D10" s="6"/>
      <c r="E10" s="18"/>
      <c r="F10" s="7">
        <f>SUM(F6:F9)</f>
        <v>1697000</v>
      </c>
    </row>
    <row r="11" spans="1:8" x14ac:dyDescent="0.25">
      <c r="A11" s="8">
        <v>2</v>
      </c>
      <c r="B11" s="9" t="s">
        <v>9</v>
      </c>
      <c r="C11" s="10"/>
      <c r="D11" s="10"/>
      <c r="E11" s="19"/>
      <c r="F11" s="20"/>
    </row>
    <row r="12" spans="1:8" x14ac:dyDescent="0.25">
      <c r="A12" s="1" t="s">
        <v>7</v>
      </c>
      <c r="B12" s="2" t="s">
        <v>35</v>
      </c>
      <c r="C12" s="3">
        <v>5</v>
      </c>
      <c r="D12" s="3" t="s">
        <v>26</v>
      </c>
      <c r="E12" s="14">
        <v>1980000</v>
      </c>
      <c r="F12" s="4">
        <f t="shared" ref="F12:F13" si="0">C12*E12</f>
        <v>9900000</v>
      </c>
    </row>
    <row r="13" spans="1:8" x14ac:dyDescent="0.25">
      <c r="A13" s="1" t="s">
        <v>50</v>
      </c>
      <c r="B13" s="2" t="s">
        <v>36</v>
      </c>
      <c r="C13" s="3">
        <v>4</v>
      </c>
      <c r="D13" s="3" t="s">
        <v>26</v>
      </c>
      <c r="E13" s="14">
        <v>3600000</v>
      </c>
      <c r="F13" s="4">
        <f t="shared" si="0"/>
        <v>14400000</v>
      </c>
    </row>
    <row r="14" spans="1:8" x14ac:dyDescent="0.25">
      <c r="A14" s="6"/>
      <c r="B14" s="5" t="s">
        <v>5</v>
      </c>
      <c r="C14" s="21"/>
      <c r="D14" s="21"/>
      <c r="E14" s="22"/>
      <c r="F14" s="7">
        <f>SUM(F12:F13)</f>
        <v>24300000</v>
      </c>
      <c r="H14" s="53"/>
    </row>
    <row r="15" spans="1:8" x14ac:dyDescent="0.25">
      <c r="A15" s="8">
        <v>3</v>
      </c>
      <c r="B15" s="9" t="s">
        <v>10</v>
      </c>
      <c r="C15" s="10"/>
      <c r="D15" s="10"/>
      <c r="E15" s="19"/>
      <c r="F15" s="20"/>
    </row>
    <row r="16" spans="1:8" x14ac:dyDescent="0.25">
      <c r="A16" s="1" t="s">
        <v>28</v>
      </c>
      <c r="B16" s="2" t="s">
        <v>12</v>
      </c>
      <c r="C16" s="50">
        <f>SUM(C12:C13)</f>
        <v>9</v>
      </c>
      <c r="D16" s="23" t="s">
        <v>26</v>
      </c>
      <c r="E16" s="16">
        <f>60900</f>
        <v>60900</v>
      </c>
      <c r="F16" s="4">
        <f>+C16*E16</f>
        <v>548100</v>
      </c>
    </row>
    <row r="17" spans="1:8" x14ac:dyDescent="0.25">
      <c r="A17" s="1" t="s">
        <v>29</v>
      </c>
      <c r="B17" s="2" t="s">
        <v>27</v>
      </c>
      <c r="C17" s="50">
        <f>SUM(C12:C13)</f>
        <v>9</v>
      </c>
      <c r="D17" s="23" t="s">
        <v>26</v>
      </c>
      <c r="E17" s="14">
        <f>32000</f>
        <v>32000</v>
      </c>
      <c r="F17" s="4">
        <f>+C17*E17</f>
        <v>288000</v>
      </c>
    </row>
    <row r="18" spans="1:8" x14ac:dyDescent="0.25">
      <c r="A18" s="1" t="s">
        <v>30</v>
      </c>
      <c r="B18" s="2" t="s">
        <v>21</v>
      </c>
      <c r="C18" s="23">
        <v>1</v>
      </c>
      <c r="D18" s="23" t="s">
        <v>25</v>
      </c>
      <c r="E18" s="14">
        <v>94765</v>
      </c>
      <c r="F18" s="4">
        <f>+C18*E18</f>
        <v>94765</v>
      </c>
    </row>
    <row r="19" spans="1:8" x14ac:dyDescent="0.25">
      <c r="A19" s="6"/>
      <c r="B19" s="24" t="s">
        <v>5</v>
      </c>
      <c r="C19" s="6"/>
      <c r="D19" s="6"/>
      <c r="E19" s="18"/>
      <c r="F19" s="7">
        <f>SUM(F16:F18)</f>
        <v>930865</v>
      </c>
    </row>
    <row r="20" spans="1:8" x14ac:dyDescent="0.25">
      <c r="A20" s="8">
        <v>4</v>
      </c>
      <c r="B20" s="9" t="s">
        <v>39</v>
      </c>
      <c r="C20" s="10"/>
      <c r="D20" s="10"/>
      <c r="E20" s="19"/>
      <c r="F20" s="20"/>
    </row>
    <row r="21" spans="1:8" x14ac:dyDescent="0.25">
      <c r="A21" s="1" t="s">
        <v>11</v>
      </c>
      <c r="B21" s="2" t="s">
        <v>40</v>
      </c>
      <c r="C21" s="23">
        <v>5</v>
      </c>
      <c r="D21" s="23" t="s">
        <v>26</v>
      </c>
      <c r="E21" s="16">
        <v>10000</v>
      </c>
      <c r="F21" s="51">
        <f t="shared" ref="F21:F22" si="1">E21*C21</f>
        <v>50000</v>
      </c>
    </row>
    <row r="22" spans="1:8" x14ac:dyDescent="0.25">
      <c r="A22" s="1" t="s">
        <v>13</v>
      </c>
      <c r="B22" s="2" t="s">
        <v>44</v>
      </c>
      <c r="C22" s="23">
        <v>1</v>
      </c>
      <c r="D22" s="23" t="s">
        <v>26</v>
      </c>
      <c r="E22" s="16">
        <v>800000</v>
      </c>
      <c r="F22" s="51">
        <f t="shared" si="1"/>
        <v>800000</v>
      </c>
    </row>
    <row r="23" spans="1:8" x14ac:dyDescent="0.25">
      <c r="A23" s="6"/>
      <c r="B23" s="24" t="s">
        <v>5</v>
      </c>
      <c r="C23" s="6"/>
      <c r="D23" s="6"/>
      <c r="E23" s="18"/>
      <c r="F23" s="7">
        <f>SUM(F21:F22)</f>
        <v>850000</v>
      </c>
    </row>
    <row r="24" spans="1:8" x14ac:dyDescent="0.25">
      <c r="A24" s="8">
        <v>5</v>
      </c>
      <c r="B24" s="9" t="s">
        <v>14</v>
      </c>
      <c r="C24" s="11"/>
      <c r="D24" s="11"/>
      <c r="E24" s="19"/>
      <c r="F24" s="20"/>
    </row>
    <row r="25" spans="1:8" x14ac:dyDescent="0.25">
      <c r="A25" s="1" t="s">
        <v>51</v>
      </c>
      <c r="B25" s="2" t="s">
        <v>15</v>
      </c>
      <c r="C25" s="3">
        <v>1</v>
      </c>
      <c r="D25" s="3" t="s">
        <v>25</v>
      </c>
      <c r="E25" s="14">
        <f>380000</f>
        <v>380000</v>
      </c>
      <c r="F25" s="4">
        <f>+C25*E25</f>
        <v>380000</v>
      </c>
    </row>
    <row r="26" spans="1:8" x14ac:dyDescent="0.25">
      <c r="A26" s="1" t="s">
        <v>52</v>
      </c>
      <c r="B26" s="2" t="s">
        <v>22</v>
      </c>
      <c r="C26" s="3">
        <v>1</v>
      </c>
      <c r="D26" s="3" t="s">
        <v>25</v>
      </c>
      <c r="E26" s="14">
        <v>90000</v>
      </c>
      <c r="F26" s="4">
        <f>+C26*E26</f>
        <v>90000</v>
      </c>
    </row>
    <row r="27" spans="1:8" x14ac:dyDescent="0.25">
      <c r="A27" s="1" t="s">
        <v>31</v>
      </c>
      <c r="B27" s="2" t="s">
        <v>45</v>
      </c>
      <c r="C27" s="3">
        <v>1</v>
      </c>
      <c r="D27" s="3" t="s">
        <v>25</v>
      </c>
      <c r="E27" s="14">
        <v>1800000</v>
      </c>
      <c r="F27" s="4">
        <f>+C27*E27</f>
        <v>1800000</v>
      </c>
    </row>
    <row r="28" spans="1:8" x14ac:dyDescent="0.25">
      <c r="A28" s="6"/>
      <c r="B28" s="5" t="s">
        <v>5</v>
      </c>
      <c r="C28" s="6"/>
      <c r="D28" s="6"/>
      <c r="E28" s="18"/>
      <c r="F28" s="7">
        <f>SUM(F25:F27)</f>
        <v>2270000</v>
      </c>
    </row>
    <row r="29" spans="1:8" x14ac:dyDescent="0.25">
      <c r="A29" s="25"/>
      <c r="B29" s="2"/>
      <c r="C29" s="26" t="s">
        <v>16</v>
      </c>
      <c r="D29" s="26"/>
      <c r="E29" s="27"/>
      <c r="F29" s="28">
        <f>F28+F23+F19+F14+F10</f>
        <v>30047865</v>
      </c>
    </row>
    <row r="30" spans="1:8" x14ac:dyDescent="0.25">
      <c r="A30" s="29"/>
      <c r="B30" s="2" t="s">
        <v>20</v>
      </c>
      <c r="C30" s="26"/>
      <c r="D30" s="26" t="s">
        <v>25</v>
      </c>
      <c r="E30" s="30">
        <v>0.05</v>
      </c>
      <c r="F30" s="28">
        <f>F29*E30</f>
        <v>1502393.25</v>
      </c>
    </row>
    <row r="31" spans="1:8" x14ac:dyDescent="0.25">
      <c r="A31" s="48"/>
      <c r="B31" s="49"/>
      <c r="C31" s="26" t="s">
        <v>34</v>
      </c>
      <c r="D31" s="26"/>
      <c r="E31" s="30"/>
      <c r="F31" s="28"/>
    </row>
    <row r="32" spans="1:8" ht="15.75" thickBot="1" x14ac:dyDescent="0.3">
      <c r="A32" s="31"/>
      <c r="B32" s="32"/>
      <c r="C32" s="26" t="s">
        <v>17</v>
      </c>
      <c r="D32" s="26"/>
      <c r="E32" s="26"/>
      <c r="F32" s="28">
        <f>F29+F30-F31</f>
        <v>31550258.25</v>
      </c>
      <c r="H32" s="53"/>
    </row>
    <row r="33" spans="1:6" x14ac:dyDescent="0.25">
      <c r="A33" s="33"/>
      <c r="B33" s="33"/>
      <c r="C33" s="26" t="s">
        <v>19</v>
      </c>
      <c r="D33" s="26"/>
      <c r="E33" s="26"/>
      <c r="F33" s="28">
        <f>F32*0.19</f>
        <v>5994549.0674999999</v>
      </c>
    </row>
    <row r="34" spans="1:6" ht="15.75" thickBot="1" x14ac:dyDescent="0.3">
      <c r="C34" s="26" t="s">
        <v>18</v>
      </c>
      <c r="D34" s="26"/>
      <c r="E34" s="26"/>
      <c r="F34" s="28">
        <f>F32+F33</f>
        <v>37544807.317500003</v>
      </c>
    </row>
    <row r="35" spans="1:6" ht="18.75" x14ac:dyDescent="0.3">
      <c r="A35" s="43" t="s">
        <v>32</v>
      </c>
      <c r="B35" s="44"/>
      <c r="C35" s="44"/>
      <c r="D35" s="44"/>
      <c r="E35" s="44"/>
      <c r="F35" s="41"/>
    </row>
    <row r="36" spans="1:6" ht="19.5" thickBot="1" x14ac:dyDescent="0.35">
      <c r="A36" s="46" t="s">
        <v>33</v>
      </c>
      <c r="B36" s="47"/>
      <c r="C36" s="47"/>
      <c r="D36" s="47"/>
      <c r="E36" s="47"/>
      <c r="F36" s="42"/>
    </row>
    <row r="37" spans="1:6" ht="18.75" x14ac:dyDescent="0.3">
      <c r="B37" s="45"/>
      <c r="C37" s="45"/>
      <c r="D37" s="45"/>
      <c r="E37" s="45"/>
    </row>
    <row r="38" spans="1:6" ht="18.75" x14ac:dyDescent="0.3">
      <c r="A38" s="45" t="s">
        <v>42</v>
      </c>
      <c r="B38" s="45"/>
    </row>
    <row r="39" spans="1:6" ht="18.75" x14ac:dyDescent="0.3">
      <c r="A39" s="45" t="s">
        <v>53</v>
      </c>
    </row>
    <row r="41" spans="1:6" ht="18.75" x14ac:dyDescent="0.3">
      <c r="A41" s="45" t="s">
        <v>41</v>
      </c>
      <c r="B41" s="45" t="s">
        <v>54</v>
      </c>
      <c r="C41" s="45"/>
      <c r="D41" s="45"/>
      <c r="E41" s="45"/>
      <c r="F41" s="45"/>
    </row>
    <row r="42" spans="1:6" ht="18.75" x14ac:dyDescent="0.3">
      <c r="A42" s="45" t="s">
        <v>55</v>
      </c>
      <c r="B42" s="45"/>
      <c r="C42" s="45"/>
      <c r="D42" s="45"/>
      <c r="E42" s="45"/>
      <c r="F42" s="45"/>
    </row>
    <row r="43" spans="1:6" ht="18.75" x14ac:dyDescent="0.3">
      <c r="A43" s="45" t="s">
        <v>56</v>
      </c>
      <c r="B43" s="45"/>
      <c r="C43" s="45" t="s">
        <v>59</v>
      </c>
      <c r="D43" s="45"/>
      <c r="E43" s="45"/>
      <c r="F43" s="45"/>
    </row>
    <row r="44" spans="1:6" ht="18.75" x14ac:dyDescent="0.3">
      <c r="A44" s="45" t="s">
        <v>57</v>
      </c>
      <c r="B44" s="45"/>
      <c r="C44" s="45"/>
      <c r="D44" s="45"/>
      <c r="E44" s="45"/>
      <c r="F44" s="45"/>
    </row>
    <row r="45" spans="1:6" ht="18.75" x14ac:dyDescent="0.3">
      <c r="A45" s="45" t="s">
        <v>58</v>
      </c>
      <c r="B45" s="45"/>
      <c r="C45" s="45"/>
      <c r="D45" s="45"/>
      <c r="E45" s="45"/>
      <c r="F45" s="45"/>
    </row>
    <row r="46" spans="1:6" ht="18.75" x14ac:dyDescent="0.3">
      <c r="A46" s="45"/>
      <c r="B46" s="45"/>
      <c r="C46" s="45"/>
      <c r="D46" s="45"/>
      <c r="E46" s="45"/>
      <c r="F46" s="45"/>
    </row>
  </sheetData>
  <phoneticPr fontId="7" type="noConversion"/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</vt:lpstr>
      <vt:lpstr>costo!Área_de_impresión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2019-10-04T01:58:27Z</cp:lastPrinted>
  <dcterms:created xsi:type="dcterms:W3CDTF">2008-11-30T15:38:52Z</dcterms:created>
  <dcterms:modified xsi:type="dcterms:W3CDTF">2024-03-06T02:56:53Z</dcterms:modified>
</cp:coreProperties>
</file>